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ЛБ 37-2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D76" i="1"/>
  <c r="T76" i="1" s="1"/>
  <c r="AD75" i="1"/>
  <c r="T75" i="1"/>
  <c r="AD74" i="1"/>
  <c r="T74" i="1" s="1"/>
  <c r="AD73" i="1"/>
  <c r="T73" i="1"/>
  <c r="AD72" i="1"/>
  <c r="AD71" i="1"/>
  <c r="T71" i="1"/>
  <c r="AD70" i="1"/>
  <c r="T70" i="1" s="1"/>
  <c r="AD69" i="1"/>
  <c r="T69" i="1"/>
  <c r="AN68" i="1"/>
  <c r="AD68" i="1" s="1"/>
  <c r="T68" i="1" s="1"/>
  <c r="AD66" i="1"/>
  <c r="T66" i="1"/>
  <c r="AD65" i="1"/>
  <c r="T65" i="1" s="1"/>
  <c r="AD64" i="1"/>
  <c r="T64" i="1"/>
  <c r="AD63" i="1"/>
  <c r="T63" i="1" s="1"/>
  <c r="AX54" i="1"/>
  <c r="AN54" i="1"/>
  <c r="AD34" i="1"/>
  <c r="AD45" i="1" s="1"/>
  <c r="T45" i="1" s="1"/>
  <c r="Q25" i="1"/>
  <c r="P23" i="1"/>
  <c r="AX14" i="1"/>
  <c r="AD54" i="1" l="1"/>
  <c r="T54" i="1"/>
  <c r="AD37" i="1"/>
  <c r="T37" i="1" s="1"/>
  <c r="T34" i="1"/>
  <c r="AD40" i="1"/>
</calcChain>
</file>

<file path=xl/sharedStrings.xml><?xml version="1.0" encoding="utf-8"?>
<sst xmlns="http://schemas.openxmlformats.org/spreadsheetml/2006/main" count="180" uniqueCount="147">
  <si>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</si>
  <si>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</si>
  <si>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</si>
  <si>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</si>
  <si>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</si>
  <si>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>ул.Летчика Бабушкина д.37 корп.2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</si>
  <si>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</si>
  <si>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</si>
  <si>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</si>
  <si>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</si>
  <si>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</si>
  <si>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</si>
  <si>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</si>
  <si>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</si>
  <si>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</si>
  <si>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</si>
  <si>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</si>
  <si>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</si>
  <si>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</si>
  <si>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</si>
  <si>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</si>
  <si>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</si>
  <si>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</si>
  <si>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</si>
  <si>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</si>
  <si>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</si>
  <si>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</si>
  <si>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</si>
  <si>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</si>
  <si>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</si>
  <si>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</si>
  <si>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</si>
  <si>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</si>
  <si>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</si>
  <si>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</si>
  <si>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</si>
  <si>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</si>
  <si>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</si>
  <si>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</si>
  <si>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</si>
  <si>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б/н/1974</t>
  </si>
  <si>
    <t xml:space="preserve">Кол-во  этажей  </t>
  </si>
  <si>
    <t>16</t>
  </si>
  <si>
    <t xml:space="preserve">Подъездов  </t>
  </si>
  <si>
    <t>1</t>
  </si>
  <si>
    <t xml:space="preserve">Квартир </t>
  </si>
  <si>
    <t>108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</si>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</sst>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3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6"/>
  <sheetViews>
    <sheetView tabSelected="1" topLeftCell="A45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ht="12.75" customHeight="1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ht="10.5" customHeight="1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696650.76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155298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51766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5565.4000000000005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5374.3</v>
      </c>
      <c r="AD23" s="30"/>
      <c r="AE23" s="30"/>
      <c r="AF23" s="30"/>
      <c r="AG23" s="30"/>
      <c r="AH23" s="30"/>
      <c r="AI23" s="30"/>
      <c r="AJ23" s="30"/>
      <c r="AK23" s="30">
        <v>191.1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5374.3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44</v>
      </c>
      <c r="B33" s="66"/>
      <c r="C33" s="66"/>
      <c r="D33" s="66"/>
      <c r="E33" s="66" t="s">
        <v>52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53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55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56</v>
      </c>
      <c r="B34" s="66"/>
      <c r="C34" s="66"/>
      <c r="D34" s="66"/>
      <c r="E34" s="67" t="s">
        <v>57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541352.76+AD34</f>
        <v>696650.76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155298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59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60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61</v>
      </c>
      <c r="B37" s="66"/>
      <c r="C37" s="66"/>
      <c r="D37" s="66"/>
      <c r="E37" s="67" t="s">
        <v>62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541352.76+AD37</f>
        <v>696650.76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155298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64</v>
      </c>
      <c r="F39" s="77"/>
      <c r="G39" s="77"/>
      <c r="H39" s="77"/>
      <c r="I39" s="78" t="s">
        <v>60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65</v>
      </c>
      <c r="B40" s="66"/>
      <c r="C40" s="66"/>
      <c r="D40" s="66"/>
      <c r="E40" s="67" t="s">
        <v>66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69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70</v>
      </c>
      <c r="F44" s="87"/>
      <c r="G44" s="87"/>
      <c r="H44" s="87"/>
      <c r="I44" s="87"/>
      <c r="J44" s="87"/>
      <c r="K44" s="87"/>
      <c r="L44" s="87"/>
      <c r="M44" s="78" t="s">
        <v>60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71</v>
      </c>
      <c r="B45" s="66"/>
      <c r="C45" s="66"/>
      <c r="D45" s="66"/>
      <c r="E45" s="88" t="s">
        <v>72</v>
      </c>
      <c r="F45" s="88"/>
      <c r="G45" s="88"/>
      <c r="H45" s="88"/>
      <c r="I45" s="88"/>
      <c r="J45" s="88"/>
      <c r="K45" s="89" t="s">
        <v>73</v>
      </c>
      <c r="L45" s="89"/>
      <c r="M45" s="89"/>
      <c r="N45" s="89"/>
      <c r="O45" s="89"/>
      <c r="P45" s="89"/>
      <c r="Q45" s="89"/>
      <c r="R45" s="89"/>
      <c r="S45" s="89"/>
      <c r="T45" s="82">
        <f>541352.76+AD45</f>
        <v>696650.76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155298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74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75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76</v>
      </c>
      <c r="F48" s="92"/>
      <c r="G48" s="92"/>
      <c r="H48" s="92"/>
      <c r="I48" s="93" t="s">
        <v>77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78</v>
      </c>
      <c r="F49" s="87"/>
      <c r="G49" s="87"/>
      <c r="H49" s="78" t="s">
        <v>60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4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78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4"/>
      <c r="B51" s="94"/>
      <c r="C51" s="94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63" t="s">
        <v>79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80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</row>
    <row r="52" spans="1:72" ht="12.75" x14ac:dyDescent="0.2">
      <c r="A52" s="94"/>
      <c r="B52" s="94"/>
      <c r="C52" s="94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81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82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98" t="s">
        <v>44</v>
      </c>
      <c r="B53" s="98"/>
      <c r="C53" s="98"/>
      <c r="D53" s="98"/>
      <c r="E53" s="98" t="s">
        <v>52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 t="s">
        <v>53</v>
      </c>
      <c r="U53" s="99"/>
      <c r="V53" s="99"/>
      <c r="W53" s="99"/>
      <c r="X53" s="99"/>
      <c r="Y53" s="99"/>
      <c r="Z53" s="99"/>
      <c r="AA53" s="99"/>
      <c r="AB53" s="99"/>
      <c r="AC53" s="99"/>
      <c r="AD53" s="99" t="s">
        <v>54</v>
      </c>
      <c r="AE53" s="99"/>
      <c r="AF53" s="99"/>
      <c r="AG53" s="99"/>
      <c r="AH53" s="99"/>
      <c r="AI53" s="99"/>
      <c r="AJ53" s="99"/>
      <c r="AK53" s="99"/>
      <c r="AL53" s="99"/>
      <c r="AM53" s="99"/>
      <c r="AN53" s="99" t="s">
        <v>83</v>
      </c>
      <c r="AO53" s="99"/>
      <c r="AP53" s="99"/>
      <c r="AQ53" s="99"/>
      <c r="AR53" s="99"/>
      <c r="AS53" s="99"/>
      <c r="AT53" s="99"/>
      <c r="AU53" s="99"/>
      <c r="AV53" s="99"/>
      <c r="AW53" s="99"/>
      <c r="AX53" s="99" t="s">
        <v>84</v>
      </c>
      <c r="AY53" s="99"/>
      <c r="AZ53" s="99"/>
      <c r="BA53" s="99"/>
      <c r="BB53" s="99"/>
      <c r="BC53" s="99"/>
      <c r="BD53" s="99"/>
      <c r="BE53" s="99"/>
      <c r="BF53" s="99"/>
      <c r="BG53" s="99"/>
      <c r="BH53" s="99" t="s">
        <v>55</v>
      </c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</row>
    <row r="54" spans="1:72" ht="12.75" x14ac:dyDescent="0.2">
      <c r="A54" s="98" t="s">
        <v>85</v>
      </c>
      <c r="B54" s="98"/>
      <c r="C54" s="98"/>
      <c r="D54" s="98"/>
      <c r="E54" s="82" t="s">
        <v>86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1638231.14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-574827.73000000021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-695381.14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120553.40999999999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99" t="s">
        <v>87</v>
      </c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</row>
    <row r="55" spans="1:72" ht="12.75" x14ac:dyDescent="0.2">
      <c r="A55" s="98"/>
      <c r="B55" s="98"/>
      <c r="C55" s="98"/>
      <c r="D55" s="98"/>
      <c r="E55" s="100" t="s">
        <v>88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</row>
    <row r="56" spans="1:72" ht="12.75" x14ac:dyDescent="0.2">
      <c r="A56" s="98"/>
      <c r="B56" s="98"/>
      <c r="C56" s="98"/>
      <c r="D56" s="98"/>
      <c r="E56" s="100" t="s">
        <v>89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</row>
    <row r="57" spans="1:72" ht="13.5" customHeight="1" x14ac:dyDescent="0.2">
      <c r="A57" s="98"/>
      <c r="B57" s="98"/>
      <c r="C57" s="98"/>
      <c r="D57" s="98"/>
      <c r="E57" s="100" t="s">
        <v>90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</row>
    <row r="58" spans="1:72" ht="12.75" x14ac:dyDescent="0.2">
      <c r="A58" s="98"/>
      <c r="B58" s="98"/>
      <c r="C58" s="98"/>
      <c r="D58" s="98"/>
      <c r="E58" s="100" t="s">
        <v>91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</row>
    <row r="59" spans="1:72" ht="12.75" x14ac:dyDescent="0.2">
      <c r="A59" s="98"/>
      <c r="B59" s="98"/>
      <c r="C59" s="98"/>
      <c r="D59" s="98"/>
      <c r="E59" s="100" t="s">
        <v>92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</row>
    <row r="60" spans="1:72" ht="12.75" x14ac:dyDescent="0.2">
      <c r="A60" s="98"/>
      <c r="B60" s="98"/>
      <c r="C60" s="98"/>
      <c r="D60" s="98"/>
      <c r="E60" s="101" t="s">
        <v>93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</row>
    <row r="61" spans="1:72" ht="12.75" x14ac:dyDescent="0.2">
      <c r="A61" s="98"/>
      <c r="B61" s="98"/>
      <c r="C61" s="98"/>
      <c r="D61" s="98"/>
      <c r="E61" s="102" t="s">
        <v>78</v>
      </c>
      <c r="F61" s="102"/>
      <c r="G61" s="102"/>
      <c r="H61" s="103" t="s">
        <v>60</v>
      </c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</row>
    <row r="62" spans="1:72" ht="12.75" x14ac:dyDescent="0.2">
      <c r="A62" s="98"/>
      <c r="B62" s="98"/>
      <c r="C62" s="98"/>
      <c r="D62" s="98"/>
      <c r="E62" s="104" t="s">
        <v>94</v>
      </c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</row>
    <row r="63" spans="1:72" ht="20.25" customHeight="1" x14ac:dyDescent="0.2">
      <c r="A63" s="98" t="s">
        <v>95</v>
      </c>
      <c r="B63" s="98"/>
      <c r="C63" s="98"/>
      <c r="D63" s="98"/>
      <c r="E63" s="105" t="s">
        <v>96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82">
        <f>160380.9+AD63</f>
        <v>213841.2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53460.3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06">
        <v>53460.3</v>
      </c>
      <c r="AO63" s="106"/>
      <c r="AP63" s="106"/>
      <c r="AQ63" s="106"/>
      <c r="AR63" s="106"/>
      <c r="AS63" s="106"/>
      <c r="AT63" s="106"/>
      <c r="AU63" s="106"/>
      <c r="AV63" s="106"/>
      <c r="AW63" s="106"/>
      <c r="AX63" s="107">
        <v>0</v>
      </c>
      <c r="AY63" s="107"/>
      <c r="AZ63" s="107"/>
      <c r="BA63" s="107"/>
      <c r="BB63" s="107"/>
      <c r="BC63" s="107"/>
      <c r="BD63" s="107"/>
      <c r="BE63" s="107"/>
      <c r="BF63" s="107"/>
      <c r="BG63" s="107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</row>
    <row r="64" spans="1:72" ht="56.25" customHeight="1" x14ac:dyDescent="0.2">
      <c r="A64" s="98" t="s">
        <v>97</v>
      </c>
      <c r="B64" s="98"/>
      <c r="C64" s="98"/>
      <c r="D64" s="98"/>
      <c r="E64" s="105" t="s">
        <v>98</v>
      </c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82">
        <f>195592.43+AD64</f>
        <v>261265.8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3" si="0">SUM(AN64:BG64)</f>
        <v>65673.37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06">
        <v>65673.37</v>
      </c>
      <c r="AO64" s="106"/>
      <c r="AP64" s="106"/>
      <c r="AQ64" s="106"/>
      <c r="AR64" s="106"/>
      <c r="AS64" s="106"/>
      <c r="AT64" s="106"/>
      <c r="AU64" s="106"/>
      <c r="AV64" s="106"/>
      <c r="AW64" s="106"/>
      <c r="AX64" s="107">
        <v>0</v>
      </c>
      <c r="AY64" s="107"/>
      <c r="AZ64" s="107"/>
      <c r="BA64" s="107"/>
      <c r="BB64" s="107"/>
      <c r="BC64" s="107"/>
      <c r="BD64" s="107"/>
      <c r="BE64" s="107"/>
      <c r="BF64" s="107"/>
      <c r="BG64" s="107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</row>
    <row r="65" spans="1:72" ht="20.25" customHeight="1" x14ac:dyDescent="0.2">
      <c r="A65" s="98" t="s">
        <v>99</v>
      </c>
      <c r="B65" s="98"/>
      <c r="C65" s="98"/>
      <c r="D65" s="98"/>
      <c r="E65" s="105" t="s">
        <v>100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82">
        <f>49099.1+AD65</f>
        <v>65572.33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16473.23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06">
        <v>1725.96</v>
      </c>
      <c r="AO65" s="106"/>
      <c r="AP65" s="106"/>
      <c r="AQ65" s="106"/>
      <c r="AR65" s="106"/>
      <c r="AS65" s="106"/>
      <c r="AT65" s="106"/>
      <c r="AU65" s="106"/>
      <c r="AV65" s="106"/>
      <c r="AW65" s="106"/>
      <c r="AX65" s="107">
        <v>14747.27</v>
      </c>
      <c r="AY65" s="107"/>
      <c r="AZ65" s="107"/>
      <c r="BA65" s="107"/>
      <c r="BB65" s="107"/>
      <c r="BC65" s="107"/>
      <c r="BD65" s="107"/>
      <c r="BE65" s="107"/>
      <c r="BF65" s="107"/>
      <c r="BG65" s="107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</row>
    <row r="66" spans="1:72" ht="28.5" customHeight="1" x14ac:dyDescent="0.2">
      <c r="A66" s="98" t="s">
        <v>101</v>
      </c>
      <c r="B66" s="98"/>
      <c r="C66" s="98"/>
      <c r="D66" s="98"/>
      <c r="E66" s="105" t="s">
        <v>102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82">
        <f>45209.91+AD66</f>
        <v>60389.880000000005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15179.97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07">
        <v>0</v>
      </c>
      <c r="AO66" s="107"/>
      <c r="AP66" s="107"/>
      <c r="AQ66" s="107"/>
      <c r="AR66" s="107"/>
      <c r="AS66" s="107"/>
      <c r="AT66" s="107"/>
      <c r="AU66" s="107"/>
      <c r="AV66" s="107"/>
      <c r="AW66" s="107"/>
      <c r="AX66" s="107">
        <v>15179.97</v>
      </c>
      <c r="AY66" s="107"/>
      <c r="AZ66" s="107"/>
      <c r="BA66" s="107"/>
      <c r="BB66" s="107"/>
      <c r="BC66" s="107"/>
      <c r="BD66" s="107"/>
      <c r="BE66" s="107"/>
      <c r="BF66" s="107"/>
      <c r="BG66" s="107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</row>
    <row r="67" spans="1:72" ht="55.5" customHeight="1" x14ac:dyDescent="0.2">
      <c r="A67" s="98" t="s">
        <v>103</v>
      </c>
      <c r="B67" s="98"/>
      <c r="C67" s="98"/>
      <c r="D67" s="98"/>
      <c r="E67" s="105" t="s">
        <v>104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07">
        <v>0</v>
      </c>
      <c r="AO67" s="107"/>
      <c r="AP67" s="107"/>
      <c r="AQ67" s="107"/>
      <c r="AR67" s="107"/>
      <c r="AS67" s="107"/>
      <c r="AT67" s="107"/>
      <c r="AU67" s="107"/>
      <c r="AV67" s="107"/>
      <c r="AW67" s="107"/>
      <c r="AX67" s="107">
        <v>0</v>
      </c>
      <c r="AY67" s="107"/>
      <c r="AZ67" s="107"/>
      <c r="BA67" s="107"/>
      <c r="BB67" s="107"/>
      <c r="BC67" s="107"/>
      <c r="BD67" s="107"/>
      <c r="BE67" s="107"/>
      <c r="BF67" s="107"/>
      <c r="BG67" s="107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</row>
    <row r="68" spans="1:72" ht="70.5" customHeight="1" x14ac:dyDescent="0.2">
      <c r="A68" s="98" t="s">
        <v>105</v>
      </c>
      <c r="B68" s="98"/>
      <c r="C68" s="98"/>
      <c r="D68" s="98"/>
      <c r="E68" s="105" t="s">
        <v>106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82">
        <f>1492061.5+AD68</f>
        <v>675820.73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-816240.77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06">
        <f>58359.65-130131.79-744468.63</f>
        <v>-816240.77</v>
      </c>
      <c r="AO68" s="106"/>
      <c r="AP68" s="106"/>
      <c r="AQ68" s="106"/>
      <c r="AR68" s="106"/>
      <c r="AS68" s="106"/>
      <c r="AT68" s="106"/>
      <c r="AU68" s="106"/>
      <c r="AV68" s="106"/>
      <c r="AW68" s="106"/>
      <c r="AX68" s="107">
        <v>0</v>
      </c>
      <c r="AY68" s="107"/>
      <c r="AZ68" s="107"/>
      <c r="BA68" s="107"/>
      <c r="BB68" s="107"/>
      <c r="BC68" s="107"/>
      <c r="BD68" s="107"/>
      <c r="BE68" s="107"/>
      <c r="BF68" s="107"/>
      <c r="BG68" s="107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</row>
    <row r="69" spans="1:72" ht="66.75" customHeight="1" x14ac:dyDescent="0.2">
      <c r="A69" s="98" t="s">
        <v>107</v>
      </c>
      <c r="B69" s="98"/>
      <c r="C69" s="98"/>
      <c r="D69" s="98"/>
      <c r="E69" s="105" t="s">
        <v>108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82">
        <f>71372.07+AD69</f>
        <v>94896.510000000009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23524.44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07">
        <v>0</v>
      </c>
      <c r="AO69" s="107"/>
      <c r="AP69" s="107"/>
      <c r="AQ69" s="107"/>
      <c r="AR69" s="107"/>
      <c r="AS69" s="107"/>
      <c r="AT69" s="107"/>
      <c r="AU69" s="107"/>
      <c r="AV69" s="107"/>
      <c r="AW69" s="107"/>
      <c r="AX69" s="107">
        <v>23524.44</v>
      </c>
      <c r="AY69" s="107"/>
      <c r="AZ69" s="107"/>
      <c r="BA69" s="107"/>
      <c r="BB69" s="107"/>
      <c r="BC69" s="107"/>
      <c r="BD69" s="107"/>
      <c r="BE69" s="107"/>
      <c r="BF69" s="107"/>
      <c r="BG69" s="107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</row>
    <row r="70" spans="1:72" ht="60.75" customHeight="1" x14ac:dyDescent="0.2">
      <c r="A70" s="98" t="s">
        <v>109</v>
      </c>
      <c r="B70" s="98"/>
      <c r="C70" s="98"/>
      <c r="D70" s="98"/>
      <c r="E70" s="105" t="s">
        <v>110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82">
        <f>30755.2+AD70</f>
        <v>42288.4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11533.2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07">
        <v>0</v>
      </c>
      <c r="AO70" s="107"/>
      <c r="AP70" s="107"/>
      <c r="AQ70" s="107"/>
      <c r="AR70" s="107"/>
      <c r="AS70" s="107"/>
      <c r="AT70" s="107"/>
      <c r="AU70" s="107"/>
      <c r="AV70" s="107"/>
      <c r="AW70" s="107"/>
      <c r="AX70" s="107">
        <v>11533.2</v>
      </c>
      <c r="AY70" s="107"/>
      <c r="AZ70" s="107"/>
      <c r="BA70" s="107"/>
      <c r="BB70" s="107"/>
      <c r="BC70" s="107"/>
      <c r="BD70" s="107"/>
      <c r="BE70" s="107"/>
      <c r="BF70" s="107"/>
      <c r="BG70" s="107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</row>
    <row r="71" spans="1:72" ht="59.25" customHeight="1" x14ac:dyDescent="0.2">
      <c r="A71" s="98" t="s">
        <v>111</v>
      </c>
      <c r="B71" s="98"/>
      <c r="C71" s="98"/>
      <c r="D71" s="98"/>
      <c r="E71" s="105" t="s">
        <v>112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82">
        <f>4587.84+AD71</f>
        <v>4587.84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07">
        <v>0</v>
      </c>
      <c r="AO71" s="107"/>
      <c r="AP71" s="107"/>
      <c r="AQ71" s="107"/>
      <c r="AR71" s="107"/>
      <c r="AS71" s="107"/>
      <c r="AT71" s="107"/>
      <c r="AU71" s="107"/>
      <c r="AV71" s="107"/>
      <c r="AW71" s="107"/>
      <c r="AX71" s="107">
        <v>0</v>
      </c>
      <c r="AY71" s="107"/>
      <c r="AZ71" s="107"/>
      <c r="BA71" s="107"/>
      <c r="BB71" s="107"/>
      <c r="BC71" s="107"/>
      <c r="BD71" s="107"/>
      <c r="BE71" s="107"/>
      <c r="BF71" s="107"/>
      <c r="BG71" s="107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</row>
    <row r="72" spans="1:72" ht="63.75" customHeight="1" x14ac:dyDescent="0.2">
      <c r="A72" s="98" t="s">
        <v>113</v>
      </c>
      <c r="B72" s="98"/>
      <c r="C72" s="98"/>
      <c r="D72" s="98"/>
      <c r="E72" s="105" t="s">
        <v>114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07">
        <v>0</v>
      </c>
      <c r="AO72" s="107"/>
      <c r="AP72" s="107"/>
      <c r="AQ72" s="107"/>
      <c r="AR72" s="107"/>
      <c r="AS72" s="107"/>
      <c r="AT72" s="107"/>
      <c r="AU72" s="107"/>
      <c r="AV72" s="107"/>
      <c r="AW72" s="107"/>
      <c r="AX72" s="107">
        <v>0</v>
      </c>
      <c r="AY72" s="107"/>
      <c r="AZ72" s="107"/>
      <c r="BA72" s="107"/>
      <c r="BB72" s="107"/>
      <c r="BC72" s="107"/>
      <c r="BD72" s="107"/>
      <c r="BE72" s="107"/>
      <c r="BF72" s="107"/>
      <c r="BG72" s="107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</row>
    <row r="73" spans="1:72" ht="45.75" customHeight="1" x14ac:dyDescent="0.2">
      <c r="A73" s="98" t="s">
        <v>115</v>
      </c>
      <c r="B73" s="98"/>
      <c r="C73" s="98"/>
      <c r="D73" s="98"/>
      <c r="E73" s="105" t="s">
        <v>116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82">
        <f>16532.82+AD73</f>
        <v>22043.759999999998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5510.94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07">
        <v>0</v>
      </c>
      <c r="AO73" s="107"/>
      <c r="AP73" s="107"/>
      <c r="AQ73" s="107"/>
      <c r="AR73" s="107"/>
      <c r="AS73" s="107"/>
      <c r="AT73" s="107"/>
      <c r="AU73" s="107"/>
      <c r="AV73" s="107"/>
      <c r="AW73" s="107"/>
      <c r="AX73" s="107">
        <v>5510.94</v>
      </c>
      <c r="AY73" s="107"/>
      <c r="AZ73" s="107"/>
      <c r="BA73" s="107"/>
      <c r="BB73" s="107"/>
      <c r="BC73" s="107"/>
      <c r="BD73" s="107"/>
      <c r="BE73" s="107"/>
      <c r="BF73" s="107"/>
      <c r="BG73" s="107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</row>
    <row r="74" spans="1:72" ht="72.75" customHeight="1" x14ac:dyDescent="0.2">
      <c r="A74" s="98" t="s">
        <v>117</v>
      </c>
      <c r="B74" s="98"/>
      <c r="C74" s="98"/>
      <c r="D74" s="98"/>
      <c r="E74" s="105" t="s">
        <v>118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82">
        <f>67848.33+AD74</f>
        <v>86788.68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>SUM(AN74:BG74)</f>
        <v>18940.349999999999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07">
        <v>0</v>
      </c>
      <c r="AO74" s="107"/>
      <c r="AP74" s="107"/>
      <c r="AQ74" s="107"/>
      <c r="AR74" s="107"/>
      <c r="AS74" s="107"/>
      <c r="AT74" s="107"/>
      <c r="AU74" s="107"/>
      <c r="AV74" s="107"/>
      <c r="AW74" s="107"/>
      <c r="AX74" s="107">
        <v>18940.349999999999</v>
      </c>
      <c r="AY74" s="107"/>
      <c r="AZ74" s="107"/>
      <c r="BA74" s="107"/>
      <c r="BB74" s="107"/>
      <c r="BC74" s="107"/>
      <c r="BD74" s="107"/>
      <c r="BE74" s="107"/>
      <c r="BF74" s="107"/>
      <c r="BG74" s="107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</row>
    <row r="75" spans="1:72" ht="33.75" customHeight="1" x14ac:dyDescent="0.2">
      <c r="A75" s="98" t="s">
        <v>119</v>
      </c>
      <c r="B75" s="98"/>
      <c r="C75" s="98"/>
      <c r="D75" s="98"/>
      <c r="E75" s="105" t="s">
        <v>120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82">
        <f>18734.05+AD75</f>
        <v>20812.399999999998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>SUM(AN75:BG75)</f>
        <v>2078.35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07">
        <v>0</v>
      </c>
      <c r="AO75" s="107"/>
      <c r="AP75" s="107"/>
      <c r="AQ75" s="107"/>
      <c r="AR75" s="107"/>
      <c r="AS75" s="107"/>
      <c r="AT75" s="107"/>
      <c r="AU75" s="107"/>
      <c r="AV75" s="107"/>
      <c r="AW75" s="107"/>
      <c r="AX75" s="107">
        <v>2078.35</v>
      </c>
      <c r="AY75" s="107"/>
      <c r="AZ75" s="107"/>
      <c r="BA75" s="107"/>
      <c r="BB75" s="107"/>
      <c r="BC75" s="107"/>
      <c r="BD75" s="107"/>
      <c r="BE75" s="107"/>
      <c r="BF75" s="107"/>
      <c r="BG75" s="107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</row>
    <row r="76" spans="1:72" ht="40.5" customHeight="1" x14ac:dyDescent="0.2">
      <c r="A76" s="98" t="s">
        <v>121</v>
      </c>
      <c r="B76" s="98"/>
      <c r="C76" s="98"/>
      <c r="D76" s="98"/>
      <c r="E76" s="105" t="s">
        <v>122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82">
        <f>60884.72+AD76</f>
        <v>89923.61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>SUM(AN76:BG76)</f>
        <v>29038.89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06">
        <v>0</v>
      </c>
      <c r="AO76" s="106"/>
      <c r="AP76" s="106"/>
      <c r="AQ76" s="106"/>
      <c r="AR76" s="106"/>
      <c r="AS76" s="106"/>
      <c r="AT76" s="106"/>
      <c r="AU76" s="106"/>
      <c r="AV76" s="106"/>
      <c r="AW76" s="106"/>
      <c r="AX76" s="107">
        <v>29038.89</v>
      </c>
      <c r="AY76" s="107"/>
      <c r="AZ76" s="107"/>
      <c r="BA76" s="107"/>
      <c r="BB76" s="107"/>
      <c r="BC76" s="107"/>
      <c r="BD76" s="107"/>
      <c r="BE76" s="107"/>
      <c r="BF76" s="107"/>
      <c r="BG76" s="107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</row>
    <row r="77" spans="1:72" ht="75.75" customHeight="1" x14ac:dyDescent="0.2">
      <c r="A77" s="98" t="s">
        <v>123</v>
      </c>
      <c r="B77" s="98"/>
      <c r="C77" s="98"/>
      <c r="D77" s="98"/>
      <c r="E77" s="105" t="s">
        <v>124</v>
      </c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07">
        <v>0</v>
      </c>
      <c r="AO77" s="107"/>
      <c r="AP77" s="107"/>
      <c r="AQ77" s="107"/>
      <c r="AR77" s="107"/>
      <c r="AS77" s="107"/>
      <c r="AT77" s="107"/>
      <c r="AU77" s="107"/>
      <c r="AV77" s="107"/>
      <c r="AW77" s="107"/>
      <c r="AX77" s="107">
        <v>0</v>
      </c>
      <c r="AY77" s="107"/>
      <c r="AZ77" s="107"/>
      <c r="BA77" s="107"/>
      <c r="BB77" s="107"/>
      <c r="BC77" s="107"/>
      <c r="BD77" s="107"/>
      <c r="BE77" s="107"/>
      <c r="BF77" s="107"/>
      <c r="BG77" s="107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</row>
    <row r="78" spans="1:72" ht="12.75" x14ac:dyDescent="0.2">
      <c r="A78" s="98" t="s">
        <v>125</v>
      </c>
      <c r="B78" s="98"/>
      <c r="C78" s="98"/>
      <c r="D78" s="98"/>
      <c r="E78" s="108" t="s">
        <v>126</v>
      </c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9" t="s">
        <v>127</v>
      </c>
      <c r="AI78" s="109"/>
      <c r="AJ78" s="109"/>
      <c r="AK78" s="109"/>
      <c r="AL78" s="109"/>
      <c r="AM78" s="110"/>
      <c r="AN78" s="111" t="s">
        <v>78</v>
      </c>
      <c r="AO78" s="111"/>
      <c r="AP78" s="111"/>
      <c r="AQ78" s="111"/>
      <c r="AR78" s="111"/>
      <c r="AS78" s="30">
        <f>ROUND(P23*BQ16*12,2)</f>
        <v>1638231.14</v>
      </c>
      <c r="AT78" s="30"/>
      <c r="AU78" s="30"/>
      <c r="AV78" s="30"/>
      <c r="AW78" s="30"/>
      <c r="AX78" s="30"/>
      <c r="AY78" s="30"/>
      <c r="AZ78" s="30"/>
      <c r="BA78" s="112" t="s">
        <v>24</v>
      </c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</row>
    <row r="79" spans="1:72" ht="11.25" customHeight="1" x14ac:dyDescent="0.2">
      <c r="A79" s="98"/>
      <c r="B79" s="98"/>
      <c r="C79" s="98"/>
      <c r="D79" s="98"/>
      <c r="E79" s="113" t="s">
        <v>128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4" t="s">
        <v>129</v>
      </c>
      <c r="AH79" s="114"/>
      <c r="AI79" s="114"/>
      <c r="AJ79" s="114"/>
      <c r="AK79" s="114"/>
      <c r="AL79" s="114"/>
      <c r="AM79" s="114"/>
      <c r="AN79" s="115" t="s">
        <v>16</v>
      </c>
      <c r="AO79" s="115"/>
      <c r="AP79" s="115"/>
      <c r="AQ79" s="115"/>
      <c r="AR79" s="115"/>
      <c r="AS79" s="30"/>
      <c r="AT79" s="30"/>
      <c r="AU79" s="30"/>
      <c r="AV79" s="30"/>
      <c r="AW79" s="30"/>
      <c r="AX79" s="30"/>
      <c r="AY79" s="30"/>
      <c r="AZ79" s="30"/>
      <c r="BA79" s="116" t="s">
        <v>17</v>
      </c>
      <c r="BB79" s="116"/>
      <c r="BC79" s="116"/>
      <c r="BD79" s="116"/>
      <c r="BE79" s="116"/>
      <c r="BF79" s="30">
        <f>ROUND(AS78/4,2)</f>
        <v>409557.79</v>
      </c>
      <c r="BG79" s="30"/>
      <c r="BH79" s="30"/>
      <c r="BI79" s="30"/>
      <c r="BJ79" s="30"/>
      <c r="BK79" s="30"/>
      <c r="BL79" s="116" t="s">
        <v>18</v>
      </c>
      <c r="BM79" s="116"/>
      <c r="BN79" s="116"/>
      <c r="BO79" s="116"/>
      <c r="BP79" s="30">
        <f>ROUND(BF79/3,2)</f>
        <v>136519.26</v>
      </c>
      <c r="BQ79" s="30"/>
      <c r="BR79" s="30"/>
      <c r="BS79" s="30"/>
      <c r="BT79" s="30"/>
    </row>
    <row r="80" spans="1:72" ht="11.25" customHeight="1" x14ac:dyDescent="0.2">
      <c r="A80" s="98"/>
      <c r="B80" s="98"/>
      <c r="C80" s="98"/>
      <c r="D80" s="98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4"/>
      <c r="AH80" s="114"/>
      <c r="AI80" s="114"/>
      <c r="AJ80" s="114"/>
      <c r="AK80" s="114"/>
      <c r="AL80" s="114"/>
      <c r="AM80" s="114"/>
      <c r="AN80" s="115"/>
      <c r="AO80" s="115"/>
      <c r="AP80" s="115"/>
      <c r="AQ80" s="115"/>
      <c r="AR80" s="115"/>
      <c r="AS80" s="30"/>
      <c r="AT80" s="30"/>
      <c r="AU80" s="30"/>
      <c r="AV80" s="30"/>
      <c r="AW80" s="30"/>
      <c r="AX80" s="30"/>
      <c r="AY80" s="30"/>
      <c r="AZ80" s="30"/>
      <c r="BA80" s="116"/>
      <c r="BB80" s="116"/>
      <c r="BC80" s="116"/>
      <c r="BD80" s="116"/>
      <c r="BE80" s="116"/>
      <c r="BF80" s="30"/>
      <c r="BG80" s="30"/>
      <c r="BH80" s="30"/>
      <c r="BI80" s="30"/>
      <c r="BJ80" s="30"/>
      <c r="BK80" s="30"/>
      <c r="BL80" s="116"/>
      <c r="BM80" s="116"/>
      <c r="BN80" s="116"/>
      <c r="BO80" s="116"/>
      <c r="BP80" s="30"/>
      <c r="BQ80" s="30"/>
      <c r="BR80" s="30"/>
      <c r="BS80" s="30"/>
      <c r="BT80" s="30"/>
    </row>
    <row r="81" spans="1:75" ht="12.75" x14ac:dyDescent="0.2">
      <c r="A81" s="98"/>
      <c r="B81" s="98"/>
      <c r="C81" s="98"/>
      <c r="D81" s="98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9" t="s">
        <v>130</v>
      </c>
      <c r="AC81" s="120" t="s">
        <v>131</v>
      </c>
      <c r="AD81" s="118"/>
      <c r="AE81" s="118"/>
      <c r="AF81" s="118"/>
      <c r="AG81" s="121"/>
      <c r="AH81" s="121"/>
      <c r="AI81" s="121"/>
      <c r="AJ81" s="121"/>
      <c r="AK81" s="121"/>
      <c r="AL81" s="121"/>
      <c r="AM81" s="122"/>
      <c r="AN81" s="116" t="s">
        <v>132</v>
      </c>
      <c r="AO81" s="116"/>
      <c r="AP81" s="116"/>
      <c r="AQ81" s="116"/>
      <c r="AR81" s="116"/>
      <c r="AS81" s="30">
        <f>ROUND(AC23*BQ16*12,2)</f>
        <v>1581978.95</v>
      </c>
      <c r="AT81" s="30"/>
      <c r="AU81" s="30"/>
      <c r="AV81" s="30"/>
      <c r="AW81" s="30"/>
      <c r="AX81" s="30"/>
      <c r="AY81" s="30"/>
      <c r="AZ81" s="30"/>
      <c r="BA81" s="116" t="s">
        <v>17</v>
      </c>
      <c r="BB81" s="116"/>
      <c r="BC81" s="116"/>
      <c r="BD81" s="116"/>
      <c r="BE81" s="116"/>
      <c r="BF81" s="30">
        <f>ROUND(AS81/4,2)</f>
        <v>395494.74</v>
      </c>
      <c r="BG81" s="30"/>
      <c r="BH81" s="30"/>
      <c r="BI81" s="30"/>
      <c r="BJ81" s="30"/>
      <c r="BK81" s="30"/>
      <c r="BL81" s="116" t="s">
        <v>18</v>
      </c>
      <c r="BM81" s="116"/>
      <c r="BN81" s="116"/>
      <c r="BO81" s="116"/>
      <c r="BP81" s="30">
        <f>ROUND(BF81/3,2)</f>
        <v>131831.57999999999</v>
      </c>
      <c r="BQ81" s="30"/>
      <c r="BR81" s="30"/>
      <c r="BS81" s="30"/>
      <c r="BT81" s="30"/>
    </row>
    <row r="83" spans="1:75" ht="12" x14ac:dyDescent="0.2">
      <c r="E83" s="123" t="s">
        <v>133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</row>
    <row r="84" spans="1:75" ht="12" x14ac:dyDescent="0.2">
      <c r="E84" s="123" t="s">
        <v>134</v>
      </c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</row>
    <row r="85" spans="1:75" ht="12" x14ac:dyDescent="0.2">
      <c r="E85" s="123" t="s">
        <v>135</v>
      </c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</row>
    <row r="86" spans="1:75" ht="12" x14ac:dyDescent="0.2">
      <c r="E86" s="123" t="s">
        <v>136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</row>
    <row r="88" spans="1:75" s="124" customFormat="1" ht="19.5" customHeight="1" x14ac:dyDescent="0.25">
      <c r="I88" s="125" t="s">
        <v>137</v>
      </c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4" t="s">
        <v>138</v>
      </c>
      <c r="AY88" s="127" t="s">
        <v>139</v>
      </c>
      <c r="AZ88" s="127"/>
      <c r="BA88" s="127"/>
      <c r="BB88" s="127"/>
      <c r="BC88" s="127"/>
      <c r="BD88" s="127"/>
      <c r="BE88" s="127"/>
      <c r="BF88" s="127"/>
      <c r="BG88" s="127"/>
      <c r="BH88" s="127"/>
      <c r="BI88" s="124" t="s">
        <v>138</v>
      </c>
    </row>
    <row r="89" spans="1:75" s="124" customFormat="1" ht="15" x14ac:dyDescent="0.25"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:75" s="124" customFormat="1" ht="15" x14ac:dyDescent="0.25"/>
    <row r="91" spans="1:75" s="130" customFormat="1" ht="15" x14ac:dyDescent="0.25">
      <c r="E91" s="124"/>
      <c r="F91" s="124"/>
      <c r="G91" s="124"/>
      <c r="H91" s="124"/>
      <c r="I91" s="131" t="s">
        <v>140</v>
      </c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0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4" t="s">
        <v>138</v>
      </c>
      <c r="AY91" s="127" t="s">
        <v>141</v>
      </c>
      <c r="AZ91" s="127"/>
      <c r="BA91" s="127"/>
      <c r="BB91" s="127"/>
      <c r="BC91" s="127"/>
      <c r="BD91" s="127"/>
      <c r="BE91" s="127"/>
      <c r="BF91" s="127"/>
      <c r="BG91" s="127"/>
      <c r="BH91" s="127"/>
      <c r="BI91" s="124" t="s">
        <v>138</v>
      </c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</row>
    <row r="92" spans="1:75" s="130" customFormat="1" ht="12.75" x14ac:dyDescent="0.2"/>
    <row r="93" spans="1:75" s="130" customFormat="1" ht="12.75" x14ac:dyDescent="0.2"/>
    <row r="94" spans="1:75" ht="12.75" x14ac:dyDescent="0.2"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</row>
    <row r="95" spans="1:75" ht="12.75" x14ac:dyDescent="0.2"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 t="s">
        <v>142</v>
      </c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 t="s">
        <v>143</v>
      </c>
      <c r="BC95" s="130"/>
      <c r="BD95" s="130"/>
      <c r="BE95" s="130"/>
      <c r="BF95" s="130"/>
      <c r="BG95" s="130"/>
      <c r="BH95" s="132" t="s">
        <v>144</v>
      </c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0"/>
    </row>
    <row r="96" spans="1:75" ht="12.75" x14ac:dyDescent="0.2"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 t="s">
        <v>145</v>
      </c>
      <c r="BC96" s="130"/>
      <c r="BD96" s="130"/>
      <c r="BE96" s="130"/>
      <c r="BF96" s="132" t="s">
        <v>146</v>
      </c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0"/>
    </row>
  </sheetData>
  <mergeCells count="281">
    <mergeCell ref="BH95:BV95"/>
    <mergeCell ref="BF96:BV96"/>
    <mergeCell ref="I88:AA88"/>
    <mergeCell ref="AB88:AW88"/>
    <mergeCell ref="AY88:BH88"/>
    <mergeCell ref="I91:Z91"/>
    <mergeCell ref="AB91:AW91"/>
    <mergeCell ref="AY91:BH91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23" bottom="0.2" header="0.25" footer="0.19"/>
  <pageSetup paperSize="9" scale="97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ЛБ 37-2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2013-03-26T10:59:56Z</dcterms:created>
  <dcterms:modified xsi:type="dcterms:W3CDTF">2013-03-26T11:00:04Z</dcterms:modified>
</cp:coreProperties>
</file>